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STDNT_AWD_PER" sheetId="1" r:id="rId1"/>
  </sheets>
  <calcPr calcId="152511"/>
</workbook>
</file>

<file path=xl/calcChain.xml><?xml version="1.0" encoding="utf-8"?>
<calcChain xmlns="http://schemas.openxmlformats.org/spreadsheetml/2006/main">
  <c r="B53" i="1" l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D10" i="1"/>
  <c r="C10" i="1"/>
  <c r="E9" i="1"/>
  <c r="C9" i="1"/>
  <c r="E8" i="1"/>
  <c r="D8" i="1"/>
  <c r="C8" i="1"/>
  <c r="E7" i="1"/>
  <c r="C7" i="1"/>
  <c r="E6" i="1"/>
  <c r="C6" i="1"/>
  <c r="E5" i="1"/>
  <c r="C5" i="1"/>
  <c r="E4" i="1"/>
  <c r="C4" i="1"/>
  <c r="E3" i="1"/>
  <c r="D3" i="1"/>
  <c r="C3" i="1"/>
  <c r="E2" i="1"/>
  <c r="C2" i="1"/>
</calcChain>
</file>

<file path=xl/sharedStrings.xml><?xml version="1.0" encoding="utf-8"?>
<sst xmlns="http://schemas.openxmlformats.org/spreadsheetml/2006/main" count="9" uniqueCount="6">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</sst>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tabSelected="1" workbookViewId="0">
      <selection activeCell="A24" sqref="A24"/>
    </sheetView>
  </sheetViews>
  <sheetFormatPr defaultRowHeight="14.4" x14ac:dyDescent="0.3"/>
  <cols>
    <col min="1" max="1" width="3.44140625" style="2" bestFit="1" customWidth="1"/>
    <col min="2" max="2" width="46.77734375" style="2" bestFit="1" customWidth="1"/>
    <col min="3" max="3" width="7.21875" style="2" bestFit="1" customWidth="1"/>
    <col min="4" max="4" width="4.77734375" style="2" bestFit="1" customWidth="1"/>
    <col min="5" max="5" width="13.55468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5" t="s">
        <v>5</v>
      </c>
      <c r="B2" s="3" t="str">
        <f>"AID_YEAR - Aid Year"</f>
        <v>AID_YEAR - Aid Year</v>
      </c>
      <c r="C2" s="3" t="str">
        <f>"Char4"</f>
        <v>Char4</v>
      </c>
      <c r="D2" s="4"/>
      <c r="E2" s="3" t="str">
        <f>"Aid Yr"</f>
        <v>Aid Yr</v>
      </c>
    </row>
    <row r="3" spans="1:5" x14ac:dyDescent="0.3">
      <c r="A3" s="5" t="s">
        <v>5</v>
      </c>
      <c r="B3" s="3" t="str">
        <f>"AWARD_PERIOD - Award Period"</f>
        <v>AWARD_PERIOD - Award Period</v>
      </c>
      <c r="C3" s="3" t="str">
        <f>"Char1"</f>
        <v>Char1</v>
      </c>
      <c r="D3" s="3" t="str">
        <f>"N"</f>
        <v>N</v>
      </c>
      <c r="E3" s="3" t="str">
        <f>"Awd Period"</f>
        <v>Awd Period</v>
      </c>
    </row>
    <row r="4" spans="1:5" x14ac:dyDescent="0.3">
      <c r="A4" s="3"/>
      <c r="B4" s="3" t="str">
        <f>"BASE_WEEKS - Base Number of Weeks"</f>
        <v>BASE_WEEKS - Base Number of Weeks</v>
      </c>
      <c r="C4" s="3" t="str">
        <f>"Num3.1"</f>
        <v>Num3.1</v>
      </c>
      <c r="D4" s="4"/>
      <c r="E4" s="3" t="str">
        <f>"Base Nbr Weeks"</f>
        <v>Base Nbr Weeks</v>
      </c>
    </row>
    <row r="5" spans="1:5" x14ac:dyDescent="0.3">
      <c r="A5" s="3"/>
      <c r="B5" s="3" t="str">
        <f>"BDGT_DURATION_FED - Budget Duration"</f>
        <v>BDGT_DURATION_FED - Budget Duration</v>
      </c>
      <c r="C5" s="3" t="str">
        <f>"Num2.0"</f>
        <v>Num2.0</v>
      </c>
      <c r="D5" s="4"/>
      <c r="E5" s="3" t="str">
        <f>"Bdgt Dur"</f>
        <v>Bdgt Dur</v>
      </c>
    </row>
    <row r="6" spans="1:5" x14ac:dyDescent="0.3">
      <c r="A6" s="3"/>
      <c r="B6" s="3" t="str">
        <f>"BDGT_DURATION_INST - Budget Duration"</f>
        <v>BDGT_DURATION_INST - Budget Duration</v>
      </c>
      <c r="C6" s="3" t="str">
        <f>"Num3.1"</f>
        <v>Num3.1</v>
      </c>
      <c r="D6" s="4"/>
      <c r="E6" s="3" t="str">
        <f>"Bdgt Dur"</f>
        <v>Bdgt Dur</v>
      </c>
    </row>
    <row r="7" spans="1:5" x14ac:dyDescent="0.3">
      <c r="A7" s="3"/>
      <c r="B7" s="3" t="str">
        <f>"COMMENTS - Comment"</f>
        <v>COMMENTS - Comment</v>
      </c>
      <c r="C7" s="3" t="str">
        <f>"Text"</f>
        <v>Text</v>
      </c>
      <c r="D7" s="4"/>
      <c r="E7" s="3" t="str">
        <f>"Comment"</f>
        <v>Comment</v>
      </c>
    </row>
    <row r="8" spans="1:5" x14ac:dyDescent="0.3">
      <c r="A8" s="3"/>
      <c r="B8" s="3" t="str">
        <f>"EFC_STATUS - Official/Unofficial Indicator"</f>
        <v>EFC_STATUS - Official/Unofficial Indicator</v>
      </c>
      <c r="C8" s="3" t="str">
        <f>"Char1"</f>
        <v>Char1</v>
      </c>
      <c r="D8" s="3" t="str">
        <f>"N"</f>
        <v>N</v>
      </c>
      <c r="E8" s="3" t="str">
        <f>"EFC Status"</f>
        <v>EFC Status</v>
      </c>
    </row>
    <row r="9" spans="1:5" x14ac:dyDescent="0.3">
      <c r="A9" s="5" t="s">
        <v>5</v>
      </c>
      <c r="B9" s="3" t="str">
        <f>"EMPLID - Empl ID"</f>
        <v>EMPLID - Empl ID</v>
      </c>
      <c r="C9" s="3" t="str">
        <f>"Char11"</f>
        <v>Char11</v>
      </c>
      <c r="D9" s="4"/>
      <c r="E9" s="3" t="str">
        <f>"ID"</f>
        <v>ID</v>
      </c>
    </row>
    <row r="10" spans="1:5" x14ac:dyDescent="0.3">
      <c r="A10" s="3"/>
      <c r="B10" s="3" t="str">
        <f>"FANLTR_STATUS - Fan Ltr Status"</f>
        <v>FANLTR_STATUS - Fan Ltr Status</v>
      </c>
      <c r="C10" s="3" t="str">
        <f>"Char4"</f>
        <v>Char4</v>
      </c>
      <c r="D10" s="3" t="str">
        <f>"N"</f>
        <v>N</v>
      </c>
      <c r="E10" s="3" t="str">
        <f>"Status"</f>
        <v>Status</v>
      </c>
    </row>
    <row r="11" spans="1:5" x14ac:dyDescent="0.3">
      <c r="A11" s="3"/>
      <c r="B11" s="3" t="str">
        <f>"FANLTR_STATUS_PREH - FanLtr Status Pre-Hold"</f>
        <v>FANLTR_STATUS_PREH - FanLtr Status Pre-Hold</v>
      </c>
      <c r="C11" s="3" t="str">
        <f>"Char4"</f>
        <v>Char4</v>
      </c>
      <c r="D11" s="4"/>
      <c r="E11" s="3" t="str">
        <f>"Pre-Hold"</f>
        <v>Pre-Hold</v>
      </c>
    </row>
    <row r="12" spans="1:5" x14ac:dyDescent="0.3">
      <c r="A12" s="3"/>
      <c r="B12" s="3" t="str">
        <f>"FED_EFC - Federal EFC"</f>
        <v>FED_EFC - Federal EFC</v>
      </c>
      <c r="C12" s="3" t="str">
        <f>"Num6.0"</f>
        <v>Num6.0</v>
      </c>
      <c r="D12" s="4"/>
      <c r="E12" s="3" t="str">
        <f>"Fed EFC"</f>
        <v>Fed EFC</v>
      </c>
    </row>
    <row r="13" spans="1:5" x14ac:dyDescent="0.3">
      <c r="A13" s="3"/>
      <c r="B13" s="3" t="str">
        <f>"FED_NEED - Fed Need"</f>
        <v>FED_NEED - Fed Need</v>
      </c>
      <c r="C13" s="3" t="str">
        <f>"Num7.2"</f>
        <v>Num7.2</v>
      </c>
      <c r="D13" s="4"/>
      <c r="E13" s="3" t="str">
        <f>"Fed Need"</f>
        <v>Fed Need</v>
      </c>
    </row>
    <row r="14" spans="1:5" x14ac:dyDescent="0.3">
      <c r="A14" s="3"/>
      <c r="B14" s="3" t="str">
        <f>"FED_NEED_BASE_AID - N/B Aid (Fed)"</f>
        <v>FED_NEED_BASE_AID - N/B Aid (Fed)</v>
      </c>
      <c r="C14" s="3" t="str">
        <f>"Num7.2"</f>
        <v>Num7.2</v>
      </c>
      <c r="D14" s="4"/>
      <c r="E14" s="3" t="str">
        <f>"N/B Aid(F)"</f>
        <v>N/B Aid(F)</v>
      </c>
    </row>
    <row r="15" spans="1:5" x14ac:dyDescent="0.3">
      <c r="A15" s="3"/>
      <c r="B15" s="3" t="str">
        <f>"FED_OVRAWD_AMT - Overaward (Fed)"</f>
        <v>FED_OVRAWD_AMT - Overaward (Fed)</v>
      </c>
      <c r="C15" s="3" t="str">
        <f>"Num7.2"</f>
        <v>Num7.2</v>
      </c>
      <c r="D15" s="4"/>
      <c r="E15" s="3" t="str">
        <f>"Overaward"</f>
        <v>Overaward</v>
      </c>
    </row>
    <row r="16" spans="1:5" x14ac:dyDescent="0.3">
      <c r="A16" s="3"/>
      <c r="B16" s="3" t="str">
        <f>"FED_OVRAWD_COA - COA Overaward(Fed)"</f>
        <v>FED_OVRAWD_COA - COA Overaward(Fed)</v>
      </c>
      <c r="C16" s="3" t="str">
        <f>"Num7.2"</f>
        <v>Num7.2</v>
      </c>
      <c r="D16" s="4"/>
      <c r="E16" s="3" t="str">
        <f>"COA Overaw"</f>
        <v>COA Overaw</v>
      </c>
    </row>
    <row r="17" spans="1:5" x14ac:dyDescent="0.3">
      <c r="A17" s="3"/>
      <c r="B17" s="3" t="str">
        <f>"FED_PARENT_CONTRB - Parents Contribution - Federal"</f>
        <v>FED_PARENT_CONTRB - Parents Contribution - Federal</v>
      </c>
      <c r="C17" s="3" t="str">
        <f>"SNm7.0"</f>
        <v>SNm7.0</v>
      </c>
      <c r="D17" s="4"/>
      <c r="E17" s="3" t="str">
        <f>"Federal PC"</f>
        <v>Federal PC</v>
      </c>
    </row>
    <row r="18" spans="1:5" x14ac:dyDescent="0.3">
      <c r="A18" s="3"/>
      <c r="B18" s="3" t="str">
        <f>"FED_SPECIAL_AID - Special Need/Cost Aid (Fed)"</f>
        <v>FED_SPECIAL_AID - Special Need/Cost Aid (Fed)</v>
      </c>
      <c r="C18" s="3" t="str">
        <f>"Num7.2"</f>
        <v>Num7.2</v>
      </c>
      <c r="D18" s="4"/>
      <c r="E18" s="3" t="str">
        <f>"Special Ne"</f>
        <v>Special Ne</v>
      </c>
    </row>
    <row r="19" spans="1:5" x14ac:dyDescent="0.3">
      <c r="A19" s="3"/>
      <c r="B19" s="3" t="str">
        <f>"FED_STDNT_CONTRB - Student Contribution - Federal"</f>
        <v>FED_STDNT_CONTRB - Student Contribution - Federal</v>
      </c>
      <c r="C19" s="3" t="str">
        <f>"SNm7.0"</f>
        <v>SNm7.0</v>
      </c>
      <c r="D19" s="4"/>
      <c r="E19" s="3" t="str">
        <f>"Federal SC"</f>
        <v>Federal SC</v>
      </c>
    </row>
    <row r="20" spans="1:5" x14ac:dyDescent="0.3">
      <c r="A20" s="3"/>
      <c r="B20" s="3" t="str">
        <f>"FED_TOTAL_AID - Total Aid (Fed)"</f>
        <v>FED_TOTAL_AID - Total Aid (Fed)</v>
      </c>
      <c r="C20" s="3" t="str">
        <f>"Num7.2"</f>
        <v>Num7.2</v>
      </c>
      <c r="D20" s="4"/>
      <c r="E20" s="3" t="str">
        <f>"Total Aid"</f>
        <v>Total Aid</v>
      </c>
    </row>
    <row r="21" spans="1:5" x14ac:dyDescent="0.3">
      <c r="A21" s="3"/>
      <c r="B21" s="3" t="str">
        <f>"FED_UNMET_COA - Unmet COA(Fed)"</f>
        <v>FED_UNMET_COA - Unmet COA(Fed)</v>
      </c>
      <c r="C21" s="3" t="str">
        <f>"Num7.2"</f>
        <v>Num7.2</v>
      </c>
      <c r="D21" s="4"/>
      <c r="E21" s="3" t="str">
        <f>"Unmet COA("</f>
        <v>Unmet COA(</v>
      </c>
    </row>
    <row r="22" spans="1:5" x14ac:dyDescent="0.3">
      <c r="A22" s="3"/>
      <c r="B22" s="3" t="str">
        <f>"FED_UNMET_NEED - Unmet Need (Fed)"</f>
        <v>FED_UNMET_NEED - Unmet Need (Fed)</v>
      </c>
      <c r="C22" s="3" t="str">
        <f>"Num7.2"</f>
        <v>Num7.2</v>
      </c>
      <c r="D22" s="4"/>
      <c r="E22" s="3" t="str">
        <f>"Unmet Need"</f>
        <v>Unmet Need</v>
      </c>
    </row>
    <row r="23" spans="1:5" x14ac:dyDescent="0.3">
      <c r="A23" s="3"/>
      <c r="B23" s="3" t="str">
        <f>"FED_YEAR_COA - Fed Year COA"</f>
        <v>FED_YEAR_COA - Fed Year COA</v>
      </c>
      <c r="C23" s="3" t="str">
        <f>"Num7.2"</f>
        <v>Num7.2</v>
      </c>
      <c r="D23" s="4"/>
      <c r="E23" s="3" t="str">
        <f>"Fed COA"</f>
        <v>Fed COA</v>
      </c>
    </row>
    <row r="24" spans="1:5" x14ac:dyDescent="0.3">
      <c r="A24" s="5" t="s">
        <v>5</v>
      </c>
      <c r="B24" s="3" t="str">
        <f>"INSTITUTION - Academic Institution"</f>
        <v>INSTITUTION - Academic Institution</v>
      </c>
      <c r="C24" s="3" t="str">
        <f>"Char5"</f>
        <v>Char5</v>
      </c>
      <c r="D24" s="4"/>
      <c r="E24" s="3" t="str">
        <f>"Institution"</f>
        <v>Institution</v>
      </c>
    </row>
    <row r="25" spans="1:5" x14ac:dyDescent="0.3">
      <c r="A25" s="3"/>
      <c r="B25" s="3" t="str">
        <f>"INST_CALC_EFC - Calculated Family Contribution"</f>
        <v>INST_CALC_EFC - Calculated Family Contribution</v>
      </c>
      <c r="C25" s="3" t="str">
        <f>"SNm8.0"</f>
        <v>SNm8.0</v>
      </c>
      <c r="D25" s="4"/>
      <c r="E25" s="3" t="str">
        <f>"Calculated EFC"</f>
        <v>Calculated EFC</v>
      </c>
    </row>
    <row r="26" spans="1:5" x14ac:dyDescent="0.3">
      <c r="A26" s="3"/>
      <c r="B26" s="3" t="str">
        <f>"INST_CALC_PC - Calculated Parent Contribution"</f>
        <v>INST_CALC_PC - Calculated Parent Contribution</v>
      </c>
      <c r="C26" s="3" t="str">
        <f>"SNm8.0"</f>
        <v>SNm8.0</v>
      </c>
      <c r="D26" s="4"/>
      <c r="E26" s="3" t="str">
        <f>"Calculated PC"</f>
        <v>Calculated PC</v>
      </c>
    </row>
    <row r="27" spans="1:5" x14ac:dyDescent="0.3">
      <c r="A27" s="3"/>
      <c r="B27" s="3" t="str">
        <f>"INST_CALC_SC - Calculated Studnt Contribution"</f>
        <v>INST_CALC_SC - Calculated Studnt Contribution</v>
      </c>
      <c r="C27" s="3" t="str">
        <f>"SNm8.0"</f>
        <v>SNm8.0</v>
      </c>
      <c r="D27" s="4"/>
      <c r="E27" s="3" t="str">
        <f>"Calculated SC"</f>
        <v>Calculated SC</v>
      </c>
    </row>
    <row r="28" spans="1:5" x14ac:dyDescent="0.3">
      <c r="A28" s="3"/>
      <c r="B28" s="3" t="str">
        <f>"INST_EFC - Institutional EFC"</f>
        <v>INST_EFC - Institutional EFC</v>
      </c>
      <c r="C28" s="3" t="str">
        <f>"Num6.0"</f>
        <v>Num6.0</v>
      </c>
      <c r="D28" s="4"/>
      <c r="E28" s="3" t="str">
        <f>"Inst EFC"</f>
        <v>Inst EFC</v>
      </c>
    </row>
    <row r="29" spans="1:5" x14ac:dyDescent="0.3">
      <c r="A29" s="3"/>
      <c r="B29" s="3" t="str">
        <f>"INST_EFC_OVERIDE - Override Institutional EFC"</f>
        <v>INST_EFC_OVERIDE - Override Institutional EFC</v>
      </c>
      <c r="C29" s="3" t="str">
        <f>"Char1"</f>
        <v>Char1</v>
      </c>
      <c r="D29" s="4"/>
      <c r="E29" s="3" t="str">
        <f>"Ovrd EFC"</f>
        <v>Ovrd EFC</v>
      </c>
    </row>
    <row r="30" spans="1:5" x14ac:dyDescent="0.3">
      <c r="A30" s="3"/>
      <c r="B30" s="3" t="str">
        <f>"INST_NEED - Inst Need"</f>
        <v>INST_NEED - Inst Need</v>
      </c>
      <c r="C30" s="3" t="str">
        <f>"Num7.2"</f>
        <v>Num7.2</v>
      </c>
      <c r="D30" s="4"/>
      <c r="E30" s="3" t="str">
        <f>"Inst Need"</f>
        <v>Inst Need</v>
      </c>
    </row>
    <row r="31" spans="1:5" x14ac:dyDescent="0.3">
      <c r="A31" s="3"/>
      <c r="B31" s="3" t="str">
        <f>"INST_NEED_BASE_AID - N/B Aid (Inst)"</f>
        <v>INST_NEED_BASE_AID - N/B Aid (Inst)</v>
      </c>
      <c r="C31" s="3" t="str">
        <f>"Num7.2"</f>
        <v>Num7.2</v>
      </c>
      <c r="D31" s="4"/>
      <c r="E31" s="3" t="str">
        <f>"N/B Aid(I)"</f>
        <v>N/B Aid(I)</v>
      </c>
    </row>
    <row r="32" spans="1:5" x14ac:dyDescent="0.3">
      <c r="A32" s="3"/>
      <c r="B32" s="3" t="str">
        <f>"INST_OVRAWD_AMT - Overaward (Inst)"</f>
        <v>INST_OVRAWD_AMT - Overaward (Inst)</v>
      </c>
      <c r="C32" s="3" t="str">
        <f>"Num7.2"</f>
        <v>Num7.2</v>
      </c>
      <c r="D32" s="4"/>
      <c r="E32" s="3" t="str">
        <f>"Overaward"</f>
        <v>Overaward</v>
      </c>
    </row>
    <row r="33" spans="1:5" x14ac:dyDescent="0.3">
      <c r="A33" s="3"/>
      <c r="B33" s="3" t="str">
        <f>"INST_OVRAWD_COA - COA Overaward(Inst)"</f>
        <v>INST_OVRAWD_COA - COA Overaward(Inst)</v>
      </c>
      <c r="C33" s="3" t="str">
        <f>"Num7.2"</f>
        <v>Num7.2</v>
      </c>
      <c r="D33" s="4"/>
      <c r="E33" s="3" t="str">
        <f>"COA Overaw"</f>
        <v>COA Overaw</v>
      </c>
    </row>
    <row r="34" spans="1:5" x14ac:dyDescent="0.3">
      <c r="A34" s="3"/>
      <c r="B34" s="3" t="str">
        <f>"INST_PARENT_CONTRB - Parents Contribution - Inst"</f>
        <v>INST_PARENT_CONTRB - Parents Contribution - Inst</v>
      </c>
      <c r="C34" s="3" t="str">
        <f>"SNm7.0"</f>
        <v>SNm7.0</v>
      </c>
      <c r="D34" s="4"/>
      <c r="E34" s="3" t="str">
        <f>"Inst PC"</f>
        <v>Inst PC</v>
      </c>
    </row>
    <row r="35" spans="1:5" x14ac:dyDescent="0.3">
      <c r="A35" s="3"/>
      <c r="B35" s="3" t="str">
        <f>"INST_SPECIAL_AID - Special Need/Cost Aid (Inst)"</f>
        <v>INST_SPECIAL_AID - Special Need/Cost Aid (Inst)</v>
      </c>
      <c r="C35" s="3" t="str">
        <f>"Num7.2"</f>
        <v>Num7.2</v>
      </c>
      <c r="D35" s="4"/>
      <c r="E35" s="3" t="str">
        <f>"Special Ne"</f>
        <v>Special Ne</v>
      </c>
    </row>
    <row r="36" spans="1:5" x14ac:dyDescent="0.3">
      <c r="A36" s="3"/>
      <c r="B36" s="3" t="str">
        <f>"INST_STDNT_CONTRB - Student Contribution - Inst"</f>
        <v>INST_STDNT_CONTRB - Student Contribution - Inst</v>
      </c>
      <c r="C36" s="3" t="str">
        <f>"SNm7.0"</f>
        <v>SNm7.0</v>
      </c>
      <c r="D36" s="4"/>
      <c r="E36" s="3" t="str">
        <f>"Inst SC"</f>
        <v>Inst SC</v>
      </c>
    </row>
    <row r="37" spans="1:5" x14ac:dyDescent="0.3">
      <c r="A37" s="3"/>
      <c r="B37" s="3" t="str">
        <f>"INST_TOTAL_AID - Total Aid (Inst)"</f>
        <v>INST_TOTAL_AID - Total Aid (Inst)</v>
      </c>
      <c r="C37" s="3" t="str">
        <f>"Num7.2"</f>
        <v>Num7.2</v>
      </c>
      <c r="D37" s="4"/>
      <c r="E37" s="3" t="str">
        <f>"Total Aid"</f>
        <v>Total Aid</v>
      </c>
    </row>
    <row r="38" spans="1:5" x14ac:dyDescent="0.3">
      <c r="A38" s="3"/>
      <c r="B38" s="3" t="str">
        <f>"INST_UNMET_COA - Unmet COA(Inst)"</f>
        <v>INST_UNMET_COA - Unmet COA(Inst)</v>
      </c>
      <c r="C38" s="3" t="str">
        <f>"Num7.2"</f>
        <v>Num7.2</v>
      </c>
      <c r="D38" s="4"/>
      <c r="E38" s="3" t="str">
        <f>"Unmet COA("</f>
        <v>Unmet COA(</v>
      </c>
    </row>
    <row r="39" spans="1:5" x14ac:dyDescent="0.3">
      <c r="A39" s="3"/>
      <c r="B39" s="3" t="str">
        <f>"INST_UNMET_NEED - Unmet Need (Inst)"</f>
        <v>INST_UNMET_NEED - Unmet Need (Inst)</v>
      </c>
      <c r="C39" s="3" t="str">
        <f>"Num7.2"</f>
        <v>Num7.2</v>
      </c>
      <c r="D39" s="4"/>
      <c r="E39" s="3" t="str">
        <f>"Unmet Need"</f>
        <v>Unmet Need</v>
      </c>
    </row>
    <row r="40" spans="1:5" x14ac:dyDescent="0.3">
      <c r="A40" s="3"/>
      <c r="B40" s="3" t="str">
        <f>"INST_YEAR_COA - Inst Year COA"</f>
        <v>INST_YEAR_COA - Inst Year COA</v>
      </c>
      <c r="C40" s="3" t="str">
        <f>"Num7.2"</f>
        <v>Num7.2</v>
      </c>
      <c r="D40" s="4"/>
      <c r="E40" s="3" t="str">
        <f>"Inst COA"</f>
        <v>Inst COA</v>
      </c>
    </row>
    <row r="41" spans="1:5" x14ac:dyDescent="0.3">
      <c r="A41" s="3"/>
      <c r="B41" s="3" t="str">
        <f>"ISIR_CALC_EFC - Calculated Family Contribution"</f>
        <v>ISIR_CALC_EFC - Calculated Family Contribution</v>
      </c>
      <c r="C41" s="3" t="str">
        <f>"Num6.0"</f>
        <v>Num6.0</v>
      </c>
      <c r="D41" s="4"/>
      <c r="E41" s="3" t="str">
        <f>"Calculated EFC"</f>
        <v>Calculated EFC</v>
      </c>
    </row>
    <row r="42" spans="1:5" x14ac:dyDescent="0.3">
      <c r="A42" s="3"/>
      <c r="B42" s="3" t="str">
        <f>"ISIR_CALC_PC - Calculated Parent Contribution"</f>
        <v>ISIR_CALC_PC - Calculated Parent Contribution</v>
      </c>
      <c r="C42" s="3" t="str">
        <f>"Num6.0"</f>
        <v>Num6.0</v>
      </c>
      <c r="D42" s="4"/>
      <c r="E42" s="3" t="str">
        <f>"Calculated PC"</f>
        <v>Calculated PC</v>
      </c>
    </row>
    <row r="43" spans="1:5" x14ac:dyDescent="0.3">
      <c r="A43" s="3"/>
      <c r="B43" s="3" t="str">
        <f>"ISIR_CALC_SC - Calculated Studnt Contribution"</f>
        <v>ISIR_CALC_SC - Calculated Studnt Contribution</v>
      </c>
      <c r="C43" s="3" t="str">
        <f>"Num6.0"</f>
        <v>Num6.0</v>
      </c>
      <c r="D43" s="4"/>
      <c r="E43" s="3" t="str">
        <f>"Calculated SC"</f>
        <v>Calculated SC</v>
      </c>
    </row>
    <row r="44" spans="1:5" x14ac:dyDescent="0.3">
      <c r="A44" s="3"/>
      <c r="B44" s="3" t="str">
        <f>"PELL_YEAR_COA - Pell Year COA"</f>
        <v>PELL_YEAR_COA - Pell Year COA</v>
      </c>
      <c r="C44" s="3" t="str">
        <f>"Num7.2"</f>
        <v>Num7.2</v>
      </c>
      <c r="D44" s="4"/>
      <c r="E44" s="3" t="str">
        <f>"Pell COA"</f>
        <v>Pell COA</v>
      </c>
    </row>
    <row r="45" spans="1:5" x14ac:dyDescent="0.3">
      <c r="A45" s="3"/>
      <c r="B45" s="3" t="str">
        <f>"PRORATED_EFC - Prorated EFC"</f>
        <v>PRORATED_EFC - Prorated EFC</v>
      </c>
      <c r="C45" s="3" t="str">
        <f>"Num6.0"</f>
        <v>Num6.0</v>
      </c>
      <c r="D45" s="4"/>
      <c r="E45" s="3" t="str">
        <f>"Prorated EFC"</f>
        <v>Prorated EFC</v>
      </c>
    </row>
    <row r="46" spans="1:5" x14ac:dyDescent="0.3">
      <c r="A46" s="3"/>
      <c r="B46" s="3" t="str">
        <f>"PRORATED_PAR_CNTRB - Prorated Parent Contribution"</f>
        <v>PRORATED_PAR_CNTRB - Prorated Parent Contribution</v>
      </c>
      <c r="C46" s="3" t="str">
        <f>"Num6.0"</f>
        <v>Num6.0</v>
      </c>
      <c r="D46" s="4"/>
      <c r="E46" s="3" t="str">
        <f>"Parent Contrib"</f>
        <v>Parent Contrib</v>
      </c>
    </row>
    <row r="47" spans="1:5" x14ac:dyDescent="0.3">
      <c r="A47" s="3"/>
      <c r="B47" s="3" t="str">
        <f>"PRORATED_STU_CNTRB - Prorated Student Contribution"</f>
        <v>PRORATED_STU_CNTRB - Prorated Student Contribution</v>
      </c>
      <c r="C47" s="3" t="str">
        <f>"Num6.0"</f>
        <v>Num6.0</v>
      </c>
      <c r="D47" s="4"/>
      <c r="E47" s="3" t="str">
        <f>"Student Contrib"</f>
        <v>Student Contrib</v>
      </c>
    </row>
    <row r="48" spans="1:5" x14ac:dyDescent="0.3">
      <c r="A48" s="3"/>
      <c r="B48" s="3" t="str">
        <f>"SFA_PELLYR_COA_LHT - Less than Half Time Pell COA"</f>
        <v>SFA_PELLYR_COA_LHT - Less than Half Time Pell COA</v>
      </c>
      <c r="C48" s="3" t="str">
        <f>"Num7.2"</f>
        <v>Num7.2</v>
      </c>
      <c r="D48" s="4"/>
      <c r="E48" s="3" t="str">
        <f>"Pell LTHT"</f>
        <v>Pell LTHT</v>
      </c>
    </row>
    <row r="49" spans="1:5" x14ac:dyDescent="0.3">
      <c r="A49" s="3"/>
      <c r="B49" s="3" t="str">
        <f>"VET_ED_BENEFIT - Educational Resources"</f>
        <v>VET_ED_BENEFIT - Educational Resources</v>
      </c>
      <c r="C49" s="3" t="str">
        <f>"Num5.0"</f>
        <v>Num5.0</v>
      </c>
      <c r="D49" s="4"/>
      <c r="E49" s="3" t="str">
        <f>"ED Resouces"</f>
        <v>ED Resouces</v>
      </c>
    </row>
    <row r="50" spans="1:5" x14ac:dyDescent="0.3">
      <c r="A50" s="3"/>
      <c r="B50" s="3" t="str">
        <f>"VET_ED_FAN_PRINT - Print as Other Resource"</f>
        <v>VET_ED_FAN_PRINT - Print as Other Resource</v>
      </c>
      <c r="C50" s="3" t="str">
        <f>"Char1"</f>
        <v>Char1</v>
      </c>
      <c r="D50" s="4"/>
      <c r="E50" s="3" t="str">
        <f>"Other Resource"</f>
        <v>Other Resource</v>
      </c>
    </row>
    <row r="51" spans="1:5" x14ac:dyDescent="0.3">
      <c r="A51" s="3"/>
      <c r="B51" s="3" t="str">
        <f>"WEEKLY_PC - Weekly EFC Parent Contribution"</f>
        <v>WEEKLY_PC - Weekly EFC Parent Contribution</v>
      </c>
      <c r="C51" s="3" t="str">
        <f>"Num6.0"</f>
        <v>Num6.0</v>
      </c>
      <c r="D51" s="4"/>
      <c r="E51" s="3" t="str">
        <f>"Weekly EFC PC"</f>
        <v>Weekly EFC PC</v>
      </c>
    </row>
    <row r="52" spans="1:5" x14ac:dyDescent="0.3">
      <c r="A52" s="3"/>
      <c r="B52" s="3" t="str">
        <f>"WEEKLY_SC - Weekly EFC Stdnt Contribution"</f>
        <v>WEEKLY_SC - Weekly EFC Stdnt Contribution</v>
      </c>
      <c r="C52" s="3" t="str">
        <f>"Num6.0"</f>
        <v>Num6.0</v>
      </c>
      <c r="D52" s="4"/>
      <c r="E52" s="3" t="str">
        <f>"Weekly EFC SC"</f>
        <v>Weekly EFC SC</v>
      </c>
    </row>
    <row r="53" spans="1:5" x14ac:dyDescent="0.3">
      <c r="A53" s="3"/>
      <c r="B53" s="3" t="str">
        <f>"WEEKS_ENROLLED - Number of Weeks Enrolled"</f>
        <v>WEEKS_ENROLLED - Number of Weeks Enrolled</v>
      </c>
      <c r="C53" s="3" t="str">
        <f>"Num3.1"</f>
        <v>Num3.1</v>
      </c>
      <c r="D53" s="4"/>
      <c r="E53" s="3" t="str">
        <f>"Weeks Enrolled"</f>
        <v>Weeks Enrolled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STDNT_AWD_PER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2017-07-05T19:23:36Z</dcterms:created>
  <dcterms:modified xsi:type="dcterms:W3CDTF">2017-07-05T19:23:36Z</dcterms:modified>
</cp:coreProperties>
</file>