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ina.larsen\Google Drive\DARTS Projects\DARTS Home - Confluence\2. UMS Index of Tables\4. Student Data Tables\"/>
    </mc:Choice>
  </mc:AlternateContent>
  <bookViews>
    <workbookView xWindow="0" yWindow="0" windowWidth="13800" windowHeight="8568"/>
  </bookViews>
  <sheets>
    <sheet name="STDNT_AWARDS" sheetId="1" r:id="rId1"/>
  </sheets>
  <calcPr calcId="152511"/>
</workbook>
</file>

<file path=xl/calcChain.xml><?xml version="1.0" encoding="utf-8"?>
<calcChain xmlns="http://schemas.openxmlformats.org/spreadsheetml/2006/main">
  <c r="B53" i="1" l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53" i="1"/>
  <c r="C53" i="1"/>
  <c r="E52" i="1"/>
  <c r="C52" i="1"/>
  <c r="E51" i="1"/>
  <c r="C51" i="1"/>
  <c r="E50" i="1"/>
  <c r="D50" i="1"/>
  <c r="C50" i="1"/>
  <c r="E49" i="1"/>
  <c r="C49" i="1"/>
  <c r="E48" i="1"/>
  <c r="C48" i="1"/>
  <c r="E47" i="1"/>
  <c r="C47" i="1"/>
  <c r="E46" i="1"/>
  <c r="C46" i="1"/>
  <c r="E45" i="1"/>
  <c r="C45" i="1"/>
  <c r="E44" i="1"/>
  <c r="D44" i="1"/>
  <c r="C44" i="1"/>
  <c r="E43" i="1"/>
  <c r="C43" i="1"/>
  <c r="E42" i="1"/>
  <c r="C42" i="1"/>
  <c r="E41" i="1"/>
  <c r="C41" i="1"/>
  <c r="E40" i="1"/>
  <c r="C40" i="1"/>
  <c r="E39" i="1"/>
  <c r="C39" i="1"/>
  <c r="E38" i="1"/>
  <c r="D38" i="1"/>
  <c r="C38" i="1"/>
  <c r="E37" i="1"/>
  <c r="C37" i="1"/>
  <c r="E36" i="1"/>
  <c r="C36" i="1"/>
  <c r="E35" i="1"/>
  <c r="C35" i="1"/>
  <c r="E34" i="1"/>
  <c r="C34" i="1"/>
  <c r="E33" i="1"/>
  <c r="C33" i="1"/>
  <c r="E32" i="1"/>
  <c r="D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11" i="1"/>
  <c r="D11" i="1"/>
  <c r="C11" i="1"/>
  <c r="E10" i="1"/>
  <c r="C10" i="1"/>
  <c r="E9" i="1"/>
  <c r="D9" i="1"/>
  <c r="C9" i="1"/>
  <c r="E8" i="1"/>
  <c r="C8" i="1"/>
  <c r="E7" i="1"/>
  <c r="C7" i="1"/>
  <c r="E6" i="1"/>
  <c r="C6" i="1"/>
  <c r="E5" i="1"/>
  <c r="C5" i="1"/>
  <c r="E4" i="1"/>
  <c r="C4" i="1"/>
  <c r="E3" i="1"/>
  <c r="C3" i="1"/>
  <c r="E2" i="1"/>
  <c r="C2" i="1"/>
</calcChain>
</file>

<file path=xl/sharedStrings.xml><?xml version="1.0" encoding="utf-8"?>
<sst xmlns="http://schemas.openxmlformats.org/spreadsheetml/2006/main" count="10" uniqueCount="6">
  <si>
    <t>Record.Fieldname</t>
  </si>
  <si>
    <t>Format</t>
  </si>
  <si>
    <t>XLAT</t>
  </si>
  <si>
    <t>Heading Text</t>
  </si>
  <si>
    <t>Key</t>
  </si>
  <si>
    <t>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</si>
</sst>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9" fillId="0" borderId="10" xfId="0" applyFont="1" applyBorder="1" applyAlignment="1">
      <alignment horizontal="center" vertical="center"/>
    </xf>
    <xf numFmtId="0" fontId="0" fillId="0" borderId="0" xfId="0" applyAlignment="1"/>
    <xf numFmtId="0" fontId="18" fillId="0" borderId="10" xfId="0" applyFont="1" applyBorder="1" applyAlignment="1"/>
    <xf numFmtId="0" fontId="0" fillId="0" borderId="10" xfId="0" applyBorder="1" applyAlignment="1"/>
    <xf numFmtId="0" fontId="20" fillId="0" borderId="10" xfId="0" applyFont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showGridLines="0" tabSelected="1" topLeftCell="A7" workbookViewId="0">
      <selection activeCell="A24" sqref="A24"/>
    </sheetView>
  </sheetViews>
  <sheetFormatPr defaultRowHeight="14.4" x14ac:dyDescent="0.3"/>
  <cols>
    <col min="1" max="1" width="3.44140625" style="2" bestFit="1" customWidth="1"/>
    <col min="2" max="2" width="44.33203125" style="2" bestFit="1" customWidth="1"/>
    <col min="3" max="3" width="8.21875" style="2" bestFit="1" customWidth="1"/>
    <col min="4" max="4" width="4.77734375" style="2" bestFit="1" customWidth="1"/>
    <col min="5" max="5" width="14.33203125" style="2" bestFit="1" customWidth="1"/>
    <col min="6" max="16384" width="8.88671875" style="2"/>
  </cols>
  <sheetData>
    <row r="1" spans="1:5" x14ac:dyDescent="0.3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3">
      <c r="A2" s="5" t="s">
        <v>5</v>
      </c>
      <c r="B2" s="3" t="str">
        <f>"ACAD_CAREER - Academic Career"</f>
        <v>ACAD_CAREER - Academic Career</v>
      </c>
      <c r="C2" s="3" t="str">
        <f>"Char4"</f>
        <v>Char4</v>
      </c>
      <c r="D2" s="4"/>
      <c r="E2" s="3" t="str">
        <f>"Career"</f>
        <v>Career</v>
      </c>
    </row>
    <row r="3" spans="1:5" x14ac:dyDescent="0.3">
      <c r="A3" s="3"/>
      <c r="B3" s="3" t="str">
        <f>"ACCEPT_AMOUNT - Accept Amount"</f>
        <v>ACCEPT_AMOUNT - Accept Amount</v>
      </c>
      <c r="C3" s="3" t="str">
        <f>"Num10.2"</f>
        <v>Num10.2</v>
      </c>
      <c r="D3" s="4"/>
      <c r="E3" s="3" t="str">
        <f>"Accepted"</f>
        <v>Accepted</v>
      </c>
    </row>
    <row r="4" spans="1:5" x14ac:dyDescent="0.3">
      <c r="A4" s="3"/>
      <c r="B4" s="3" t="str">
        <f>"ACCEPT_LOAN_FEE - Accept Loan Fee"</f>
        <v>ACCEPT_LOAN_FEE - Accept Loan Fee</v>
      </c>
      <c r="C4" s="3" t="str">
        <f>"Num5.2"</f>
        <v>Num5.2</v>
      </c>
      <c r="D4" s="4"/>
      <c r="E4" s="3" t="str">
        <f>"Accept Loan Fee"</f>
        <v>Accept Loan Fee</v>
      </c>
    </row>
    <row r="5" spans="1:5" x14ac:dyDescent="0.3">
      <c r="A5" s="3"/>
      <c r="B5" s="3" t="str">
        <f>"ACCEPT_REBATE_AMT - Accept Rebate Amount"</f>
        <v>ACCEPT_REBATE_AMT - Accept Rebate Amount</v>
      </c>
      <c r="C5" s="3" t="str">
        <f>"Num5.2"</f>
        <v>Num5.2</v>
      </c>
      <c r="D5" s="4"/>
      <c r="E5" s="3" t="str">
        <f>"Accept Rebate"</f>
        <v>Accept Rebate</v>
      </c>
    </row>
    <row r="6" spans="1:5" x14ac:dyDescent="0.3">
      <c r="A6" s="5" t="s">
        <v>5</v>
      </c>
      <c r="B6" s="3" t="str">
        <f>"AID_YEAR - Aid Year"</f>
        <v>AID_YEAR - Aid Year</v>
      </c>
      <c r="C6" s="3" t="str">
        <f>"Char4"</f>
        <v>Char4</v>
      </c>
      <c r="D6" s="4"/>
      <c r="E6" s="3" t="str">
        <f>"Aid Yr"</f>
        <v>Aid Yr</v>
      </c>
    </row>
    <row r="7" spans="1:5" x14ac:dyDescent="0.3">
      <c r="A7" s="3"/>
      <c r="B7" s="3" t="str">
        <f>"AUTHORIZED_AMOUNT - Authorized Amount"</f>
        <v>AUTHORIZED_AMOUNT - Authorized Amount</v>
      </c>
      <c r="C7" s="3" t="str">
        <f>"Num10.2"</f>
        <v>Num10.2</v>
      </c>
      <c r="D7" s="4"/>
      <c r="E7" s="3" t="str">
        <f>"Authorized"</f>
        <v>Authorized</v>
      </c>
    </row>
    <row r="8" spans="1:5" x14ac:dyDescent="0.3">
      <c r="A8" s="3"/>
      <c r="B8" s="3" t="str">
        <f>"AWARD_MSG_CD - Award Message"</f>
        <v>AWARD_MSG_CD - Award Message</v>
      </c>
      <c r="C8" s="3" t="str">
        <f>"Char4"</f>
        <v>Char4</v>
      </c>
      <c r="D8" s="4"/>
      <c r="E8" s="3" t="str">
        <f>"Message"</f>
        <v>Message</v>
      </c>
    </row>
    <row r="9" spans="1:5" x14ac:dyDescent="0.3">
      <c r="A9" s="3"/>
      <c r="B9" s="3" t="str">
        <f>"AWARD_PERIOD - Award Period"</f>
        <v>AWARD_PERIOD - Award Period</v>
      </c>
      <c r="C9" s="3" t="str">
        <f>"Char1"</f>
        <v>Char1</v>
      </c>
      <c r="D9" s="3" t="str">
        <f>"N"</f>
        <v>N</v>
      </c>
      <c r="E9" s="3" t="str">
        <f>"Awd Period"</f>
        <v>Awd Period</v>
      </c>
    </row>
    <row r="10" spans="1:5" x14ac:dyDescent="0.3">
      <c r="A10" s="3"/>
      <c r="B10" s="3" t="str">
        <f>"AWARD_POSTED - Award Posted"</f>
        <v>AWARD_POSTED - Award Posted</v>
      </c>
      <c r="C10" s="3" t="str">
        <f>"Char1"</f>
        <v>Char1</v>
      </c>
      <c r="D10" s="4"/>
      <c r="E10" s="3" t="str">
        <f>"Posted"</f>
        <v>Posted</v>
      </c>
    </row>
    <row r="11" spans="1:5" x14ac:dyDescent="0.3">
      <c r="A11" s="3"/>
      <c r="B11" s="3" t="str">
        <f>"AWARD_STATUS - Award Status"</f>
        <v>AWARD_STATUS - Award Status</v>
      </c>
      <c r="C11" s="3" t="str">
        <f>"Char1"</f>
        <v>Char1</v>
      </c>
      <c r="D11" s="3" t="str">
        <f>"N"</f>
        <v>N</v>
      </c>
      <c r="E11" s="3" t="str">
        <f>"Status"</f>
        <v>Status</v>
      </c>
    </row>
    <row r="12" spans="1:5" x14ac:dyDescent="0.3">
      <c r="A12" s="3"/>
      <c r="B12" s="3" t="str">
        <f>"CANCEL_DECLINE_AMT - Cancel/Decline Amount"</f>
        <v>CANCEL_DECLINE_AMT - Cancel/Decline Amount</v>
      </c>
      <c r="C12" s="3" t="str">
        <f>"Num10.2"</f>
        <v>Num10.2</v>
      </c>
      <c r="D12" s="4"/>
      <c r="E12" s="3" t="str">
        <f>"Cancel Amt"</f>
        <v>Cancel Amt</v>
      </c>
    </row>
    <row r="13" spans="1:5" x14ac:dyDescent="0.3">
      <c r="A13" s="3"/>
      <c r="B13" s="3" t="str">
        <f>"CHARGE_PRIORITY - Charge Priority List"</f>
        <v>CHARGE_PRIORITY - Charge Priority List</v>
      </c>
      <c r="C13" s="3" t="str">
        <f>"Char8"</f>
        <v>Char8</v>
      </c>
      <c r="D13" s="4"/>
      <c r="E13" s="3" t="str">
        <f>"Charge Lst"</f>
        <v>Charge Lst</v>
      </c>
    </row>
    <row r="14" spans="1:5" x14ac:dyDescent="0.3">
      <c r="A14" s="3"/>
      <c r="B14" s="3" t="str">
        <f>"CURRENCY_CD - Currency Code"</f>
        <v>CURRENCY_CD - Currency Code</v>
      </c>
      <c r="C14" s="3" t="str">
        <f>"Char3"</f>
        <v>Char3</v>
      </c>
      <c r="D14" s="4"/>
      <c r="E14" s="3" t="str">
        <f>"Currency"</f>
        <v>Currency</v>
      </c>
    </row>
    <row r="15" spans="1:5" x14ac:dyDescent="0.3">
      <c r="A15" s="3"/>
      <c r="B15" s="3" t="str">
        <f>"CUSTOM_LOAN_FEE - Custom Loan Fee"</f>
        <v>CUSTOM_LOAN_FEE - Custom Loan Fee</v>
      </c>
      <c r="C15" s="3" t="str">
        <f>"Char1"</f>
        <v>Char1</v>
      </c>
      <c r="D15" s="4"/>
      <c r="E15" s="3" t="str">
        <f>"Custom Loan Fee"</f>
        <v>Custom Loan Fee</v>
      </c>
    </row>
    <row r="16" spans="1:5" x14ac:dyDescent="0.3">
      <c r="A16" s="3"/>
      <c r="B16" s="3" t="str">
        <f>"DISBURSED_AMOUNT - Disbursed Amount"</f>
        <v>DISBURSED_AMOUNT - Disbursed Amount</v>
      </c>
      <c r="C16" s="3" t="str">
        <f>"Num10.2"</f>
        <v>Num10.2</v>
      </c>
      <c r="D16" s="4"/>
      <c r="E16" s="3" t="str">
        <f>"Disbursed"</f>
        <v>Disbursed</v>
      </c>
    </row>
    <row r="17" spans="1:5" x14ac:dyDescent="0.3">
      <c r="A17" s="3"/>
      <c r="B17" s="3" t="str">
        <f>"DISBURSEMENT_PLAN - Disbursement Plan"</f>
        <v>DISBURSEMENT_PLAN - Disbursement Plan</v>
      </c>
      <c r="C17" s="3" t="str">
        <f>"Char2"</f>
        <v>Char2</v>
      </c>
      <c r="D17" s="4"/>
      <c r="E17" s="3" t="str">
        <f>"Disb Plan"</f>
        <v>Disb Plan</v>
      </c>
    </row>
    <row r="18" spans="1:5" x14ac:dyDescent="0.3">
      <c r="A18" s="5" t="s">
        <v>5</v>
      </c>
      <c r="B18" s="3" t="str">
        <f>"EMPLID - Empl ID"</f>
        <v>EMPLID - Empl ID</v>
      </c>
      <c r="C18" s="3" t="str">
        <f>"Char11"</f>
        <v>Char11</v>
      </c>
      <c r="D18" s="4"/>
      <c r="E18" s="3" t="str">
        <f>"ID"</f>
        <v>ID</v>
      </c>
    </row>
    <row r="19" spans="1:5" x14ac:dyDescent="0.3">
      <c r="A19" s="3"/>
      <c r="B19" s="3" t="str">
        <f>"FA_PROF_JUDGEMENT - Professional Judgement"</f>
        <v>FA_PROF_JUDGEMENT - Professional Judgement</v>
      </c>
      <c r="C19" s="3" t="str">
        <f>"Char1"</f>
        <v>Char1</v>
      </c>
      <c r="D19" s="4"/>
      <c r="E19" s="3" t="str">
        <f>"Prof Judgement"</f>
        <v>Prof Judgement</v>
      </c>
    </row>
    <row r="20" spans="1:5" x14ac:dyDescent="0.3">
      <c r="A20" s="3"/>
      <c r="B20" s="3" t="str">
        <f>"FIN_AID_TYPE - Fin Aid Type"</f>
        <v>FIN_AID_TYPE - Fin Aid Type</v>
      </c>
      <c r="C20" s="3" t="str">
        <f>"Char4"</f>
        <v>Char4</v>
      </c>
      <c r="D20" s="4"/>
      <c r="E20" s="3" t="str">
        <f>"Finaid Typ"</f>
        <v>Finaid Typ</v>
      </c>
    </row>
    <row r="21" spans="1:5" x14ac:dyDescent="0.3">
      <c r="A21" s="3"/>
      <c r="B21" s="3" t="str">
        <f>"HIGHEST_ACCEPT_AMT - Highest Accepted"</f>
        <v>HIGHEST_ACCEPT_AMT - Highest Accepted</v>
      </c>
      <c r="C21" s="3" t="str">
        <f>"Num10.2"</f>
        <v>Num10.2</v>
      </c>
      <c r="D21" s="4"/>
      <c r="E21" s="3" t="str">
        <f>"High Accep"</f>
        <v>High Accep</v>
      </c>
    </row>
    <row r="22" spans="1:5" x14ac:dyDescent="0.3">
      <c r="A22" s="3"/>
      <c r="B22" s="3" t="str">
        <f>"HIGHEST_OFFER_AMT - Highest Offer"</f>
        <v>HIGHEST_OFFER_AMT - Highest Offer</v>
      </c>
      <c r="C22" s="3" t="str">
        <f>"Num10.2"</f>
        <v>Num10.2</v>
      </c>
      <c r="D22" s="4"/>
      <c r="E22" s="3" t="str">
        <f>"High Offer"</f>
        <v>High Offer</v>
      </c>
    </row>
    <row r="23" spans="1:5" x14ac:dyDescent="0.3">
      <c r="A23" s="5" t="s">
        <v>5</v>
      </c>
      <c r="B23" s="3" t="str">
        <f>"INSTITUTION - Academic Institution"</f>
        <v>INSTITUTION - Academic Institution</v>
      </c>
      <c r="C23" s="3" t="str">
        <f>"Char5"</f>
        <v>Char5</v>
      </c>
      <c r="D23" s="4"/>
      <c r="E23" s="3" t="str">
        <f>"Institution"</f>
        <v>Institution</v>
      </c>
    </row>
    <row r="24" spans="1:5" x14ac:dyDescent="0.3">
      <c r="A24" s="5" t="s">
        <v>5</v>
      </c>
      <c r="B24" s="3" t="str">
        <f>"ITEM_TYPE - Item Type"</f>
        <v>ITEM_TYPE - Item Type</v>
      </c>
      <c r="C24" s="3" t="str">
        <f>"Char12"</f>
        <v>Char12</v>
      </c>
      <c r="D24" s="4"/>
      <c r="E24" s="3" t="str">
        <f>"Item Type"</f>
        <v>Item Type</v>
      </c>
    </row>
    <row r="25" spans="1:5" x14ac:dyDescent="0.3">
      <c r="A25" s="3"/>
      <c r="B25" s="3" t="str">
        <f>"LN_DEST_FEE_PRCNT - Destination Loan Fee"</f>
        <v>LN_DEST_FEE_PRCNT - Destination Loan Fee</v>
      </c>
      <c r="C25" s="3" t="str">
        <f>"SNm4.3"</f>
        <v>SNm4.3</v>
      </c>
      <c r="D25" s="4"/>
      <c r="E25" s="3" t="str">
        <f>"Dest Loan Fee"</f>
        <v>Dest Loan Fee</v>
      </c>
    </row>
    <row r="26" spans="1:5" x14ac:dyDescent="0.3">
      <c r="A26" s="3"/>
      <c r="B26" s="3" t="str">
        <f>"LOAN_ADJUST_CD - Loan Adjust Reason"</f>
        <v>LOAN_ADJUST_CD - Loan Adjust Reason</v>
      </c>
      <c r="C26" s="3" t="str">
        <f>"Char1"</f>
        <v>Char1</v>
      </c>
      <c r="D26" s="4"/>
      <c r="E26" s="3" t="str">
        <f>"Ln Reason"</f>
        <v>Ln Reason</v>
      </c>
    </row>
    <row r="27" spans="1:5" x14ac:dyDescent="0.3">
      <c r="A27" s="3"/>
      <c r="B27" s="3" t="str">
        <f>"LOAN_TOT_DISB - Total Loan Disbursements"</f>
        <v>LOAN_TOT_DISB - Total Loan Disbursements</v>
      </c>
      <c r="C27" s="3" t="str">
        <f>"Num10.2"</f>
        <v>Num10.2</v>
      </c>
      <c r="D27" s="4"/>
      <c r="E27" s="3" t="str">
        <f>"Tot Disb"</f>
        <v>Tot Disb</v>
      </c>
    </row>
    <row r="28" spans="1:5" x14ac:dyDescent="0.3">
      <c r="A28" s="3"/>
      <c r="B28" s="3" t="str">
        <f>"LOAN_TOT_ORIG - Total Loan Orig Amt"</f>
        <v>LOAN_TOT_ORIG - Total Loan Orig Amt</v>
      </c>
      <c r="C28" s="3" t="str">
        <f>"Num10.2"</f>
        <v>Num10.2</v>
      </c>
      <c r="D28" s="4"/>
      <c r="E28" s="3" t="str">
        <f>"Tot Orig"</f>
        <v>Tot Orig</v>
      </c>
    </row>
    <row r="29" spans="1:5" x14ac:dyDescent="0.3">
      <c r="A29" s="3"/>
      <c r="B29" s="3" t="str">
        <f>"LOCK_AWARD_FLAG - Lock Award"</f>
        <v>LOCK_AWARD_FLAG - Lock Award</v>
      </c>
      <c r="C29" s="3" t="str">
        <f>"Char1"</f>
        <v>Char1</v>
      </c>
      <c r="D29" s="4"/>
      <c r="E29" s="3" t="str">
        <f>"Lock Award"</f>
        <v>Lock Award</v>
      </c>
    </row>
    <row r="30" spans="1:5" x14ac:dyDescent="0.3">
      <c r="A30" s="3"/>
      <c r="B30" s="3" t="str">
        <f>"NET_AWARD_AMT - Net Award Amount"</f>
        <v>NET_AWARD_AMT - Net Award Amount</v>
      </c>
      <c r="C30" s="3" t="str">
        <f>"SNm11.2"</f>
        <v>SNm11.2</v>
      </c>
      <c r="D30" s="4"/>
      <c r="E30" s="3" t="str">
        <f>"Net Award"</f>
        <v>Net Award</v>
      </c>
    </row>
    <row r="31" spans="1:5" x14ac:dyDescent="0.3">
      <c r="A31" s="3"/>
      <c r="B31" s="3" t="str">
        <f>"NET_OFFER_AMT - Net Offer Amount"</f>
        <v>NET_OFFER_AMT - Net Offer Amount</v>
      </c>
      <c r="C31" s="3" t="str">
        <f>"Num10.2"</f>
        <v>Num10.2</v>
      </c>
      <c r="D31" s="4"/>
      <c r="E31" s="3" t="str">
        <f>"Net Offer Amt"</f>
        <v>Net Offer Amt</v>
      </c>
    </row>
    <row r="32" spans="1:5" x14ac:dyDescent="0.3">
      <c r="A32" s="3"/>
      <c r="B32" s="3" t="str">
        <f>"OFFER_ACTIVITY_IND - Offer Activity"</f>
        <v>OFFER_ACTIVITY_IND - Offer Activity</v>
      </c>
      <c r="C32" s="3" t="str">
        <f>"Char1"</f>
        <v>Char1</v>
      </c>
      <c r="D32" s="3" t="str">
        <f>"N"</f>
        <v>N</v>
      </c>
      <c r="E32" s="3" t="str">
        <f>"Offer Chg"</f>
        <v>Offer Chg</v>
      </c>
    </row>
    <row r="33" spans="1:5" x14ac:dyDescent="0.3">
      <c r="A33" s="3"/>
      <c r="B33" s="3" t="str">
        <f>"OFFER_AMOUNT - Offer Amount"</f>
        <v>OFFER_AMOUNT - Offer Amount</v>
      </c>
      <c r="C33" s="3" t="str">
        <f>"Num10.2"</f>
        <v>Num10.2</v>
      </c>
      <c r="D33" s="4"/>
      <c r="E33" s="3" t="str">
        <f>"Offered"</f>
        <v>Offered</v>
      </c>
    </row>
    <row r="34" spans="1:5" x14ac:dyDescent="0.3">
      <c r="A34" s="3"/>
      <c r="B34" s="3" t="str">
        <f>"OFFER_LOAN_FEE - Offer Loan Fee"</f>
        <v>OFFER_LOAN_FEE - Offer Loan Fee</v>
      </c>
      <c r="C34" s="3" t="str">
        <f>"Num5.2"</f>
        <v>Num5.2</v>
      </c>
      <c r="D34" s="4"/>
      <c r="E34" s="3" t="str">
        <f>"Offer Loan Fee"</f>
        <v>Offer Loan Fee</v>
      </c>
    </row>
    <row r="35" spans="1:5" x14ac:dyDescent="0.3">
      <c r="A35" s="3"/>
      <c r="B35" s="3" t="str">
        <f>"OFFER_REBATE_AMT - Offer Rebate Amount"</f>
        <v>OFFER_REBATE_AMT - Offer Rebate Amount</v>
      </c>
      <c r="C35" s="3" t="str">
        <f>"Num5.2"</f>
        <v>Num5.2</v>
      </c>
      <c r="D35" s="4"/>
      <c r="E35" s="3" t="str">
        <f>"Offer Rebate"</f>
        <v>Offer Rebate</v>
      </c>
    </row>
    <row r="36" spans="1:5" x14ac:dyDescent="0.3">
      <c r="A36" s="3"/>
      <c r="B36" s="3" t="str">
        <f>"OVERRIDE_FL - Override Flag"</f>
        <v>OVERRIDE_FL - Override Flag</v>
      </c>
      <c r="C36" s="3" t="str">
        <f>"Char1"</f>
        <v>Char1</v>
      </c>
      <c r="D36" s="4"/>
      <c r="E36" s="3" t="str">
        <f>"Override"</f>
        <v>Override</v>
      </c>
    </row>
    <row r="37" spans="1:5" x14ac:dyDescent="0.3">
      <c r="A37" s="3"/>
      <c r="B37" s="3" t="str">
        <f>"OVERRIDE_NEED - Need Override Lock Flag"</f>
        <v>OVERRIDE_NEED - Need Override Lock Flag</v>
      </c>
      <c r="C37" s="3" t="str">
        <f>"Char1"</f>
        <v>Char1</v>
      </c>
      <c r="D37" s="4"/>
      <c r="E37" s="3" t="str">
        <f>"Need Override"</f>
        <v>Need Override</v>
      </c>
    </row>
    <row r="38" spans="1:5" x14ac:dyDescent="0.3">
      <c r="A38" s="3"/>
      <c r="B38" s="3" t="str">
        <f>"PKG_APP_DATA_USED - Application Data Used"</f>
        <v>PKG_APP_DATA_USED - Application Data Used</v>
      </c>
      <c r="C38" s="3" t="str">
        <f>"Char1"</f>
        <v>Char1</v>
      </c>
      <c r="D38" s="3" t="str">
        <f>"N"</f>
        <v>N</v>
      </c>
      <c r="E38" s="3" t="str">
        <f>"App Data Used"</f>
        <v>App Data Used</v>
      </c>
    </row>
    <row r="39" spans="1:5" x14ac:dyDescent="0.3">
      <c r="A39" s="3"/>
      <c r="B39" s="3" t="str">
        <f>"PKG_PLAN_ID - Packaging Plan ID"</f>
        <v>PKG_PLAN_ID - Packaging Plan ID</v>
      </c>
      <c r="C39" s="3" t="str">
        <f>"Char10"</f>
        <v>Char10</v>
      </c>
      <c r="D39" s="4"/>
      <c r="E39" s="3" t="str">
        <f>"Plan ID"</f>
        <v>Plan ID</v>
      </c>
    </row>
    <row r="40" spans="1:5" x14ac:dyDescent="0.3">
      <c r="A40" s="3"/>
      <c r="B40" s="3" t="str">
        <f>"PKG_SEQ_NBR - Sequence Nbr"</f>
        <v>PKG_SEQ_NBR - Sequence Nbr</v>
      </c>
      <c r="C40" s="3" t="str">
        <f>"Num5.0"</f>
        <v>Num5.0</v>
      </c>
      <c r="D40" s="4"/>
      <c r="E40" s="3" t="str">
        <f>"Sequence"</f>
        <v>Sequence</v>
      </c>
    </row>
    <row r="41" spans="1:5" x14ac:dyDescent="0.3">
      <c r="A41" s="3"/>
      <c r="B41" s="3" t="str">
        <f>"PKG_STATUS_CD - Package Status"</f>
        <v>PKG_STATUS_CD - Package Status</v>
      </c>
      <c r="C41" s="3" t="str">
        <f>"Num5.0"</f>
        <v>Num5.0</v>
      </c>
      <c r="D41" s="4"/>
      <c r="E41" s="3" t="str">
        <f>"Status"</f>
        <v>Status</v>
      </c>
    </row>
    <row r="42" spans="1:5" x14ac:dyDescent="0.3">
      <c r="A42" s="3"/>
      <c r="B42" s="3" t="str">
        <f>"SCHEDULED_AWARD - Scheduled Award"</f>
        <v>SCHEDULED_AWARD - Scheduled Award</v>
      </c>
      <c r="C42" s="3" t="str">
        <f>"Num10.2"</f>
        <v>Num10.2</v>
      </c>
      <c r="D42" s="4"/>
      <c r="E42" s="3" t="str">
        <f>"Scheduled"</f>
        <v>Scheduled</v>
      </c>
    </row>
    <row r="43" spans="1:5" x14ac:dyDescent="0.3">
      <c r="A43" s="3"/>
      <c r="B43" s="3" t="str">
        <f>"SETID - SetID"</f>
        <v>SETID - SetID</v>
      </c>
      <c r="C43" s="3" t="str">
        <f>"Char5"</f>
        <v>Char5</v>
      </c>
      <c r="D43" s="4"/>
      <c r="E43" s="3" t="str">
        <f>"SetID"</f>
        <v>SetID</v>
      </c>
    </row>
    <row r="44" spans="1:5" x14ac:dyDescent="0.3">
      <c r="A44" s="3"/>
      <c r="B44" s="3" t="str">
        <f>"SFA_AGGR_SRC_USED - Aggregate Source Used"</f>
        <v>SFA_AGGR_SRC_USED - Aggregate Source Used</v>
      </c>
      <c r="C44" s="3" t="str">
        <f>"Char1"</f>
        <v>Char1</v>
      </c>
      <c r="D44" s="3" t="str">
        <f>"N"</f>
        <v>N</v>
      </c>
      <c r="E44" s="3" t="str">
        <f>"Aggregate Used"</f>
        <v>Aggregate Used</v>
      </c>
    </row>
    <row r="45" spans="1:5" x14ac:dyDescent="0.3">
      <c r="A45" s="3"/>
      <c r="B45" s="3" t="str">
        <f>"SFA_EA_INDICATOR - External Award"</f>
        <v>SFA_EA_INDICATOR - External Award</v>
      </c>
      <c r="C45" s="3" t="str">
        <f>"Char1"</f>
        <v>Char1</v>
      </c>
      <c r="D45" s="4"/>
      <c r="E45" s="3" t="str">
        <f>"EA"</f>
        <v>EA</v>
      </c>
    </row>
    <row r="46" spans="1:5" x14ac:dyDescent="0.3">
      <c r="A46" s="3"/>
      <c r="B46" s="3" t="str">
        <f>"SFA_EA_LOAN_CERT - Loan Certification"</f>
        <v>SFA_EA_LOAN_CERT - Loan Certification</v>
      </c>
      <c r="C46" s="3" t="str">
        <f>"Char1"</f>
        <v>Char1</v>
      </c>
      <c r="D46" s="4"/>
      <c r="E46" s="3" t="str">
        <f>"Loan Cert"</f>
        <v>Loan Cert</v>
      </c>
    </row>
    <row r="47" spans="1:5" x14ac:dyDescent="0.3">
      <c r="A47" s="3"/>
      <c r="B47" s="3" t="str">
        <f>"SFA_EA_PROGRAM_CD - External Award Program Code"</f>
        <v>SFA_EA_PROGRAM_CD - External Award Program Code</v>
      </c>
      <c r="C47" s="3" t="str">
        <f>"Char3"</f>
        <v>Char3</v>
      </c>
      <c r="D47" s="4"/>
      <c r="E47" s="3" t="str">
        <f>"Program Code"</f>
        <v>Program Code</v>
      </c>
    </row>
    <row r="48" spans="1:5" x14ac:dyDescent="0.3">
      <c r="A48" s="3"/>
      <c r="B48" s="3" t="str">
        <f>"SFA_EA_SOURCE - External Award Source"</f>
        <v>SFA_EA_SOURCE - External Award Source</v>
      </c>
      <c r="C48" s="3" t="str">
        <f>"Char3"</f>
        <v>Char3</v>
      </c>
      <c r="D48" s="4"/>
      <c r="E48" s="3" t="str">
        <f>"Source"</f>
        <v>Source</v>
      </c>
    </row>
    <row r="49" spans="1:5" x14ac:dyDescent="0.3">
      <c r="A49" s="3"/>
      <c r="B49" s="3" t="str">
        <f>"SFA_EA_TYPE - External Award Type"</f>
        <v>SFA_EA_TYPE - External Award Type</v>
      </c>
      <c r="C49" s="3" t="str">
        <f>"Char3"</f>
        <v>Char3</v>
      </c>
      <c r="D49" s="4"/>
      <c r="E49" s="3" t="str">
        <f>"Award Type"</f>
        <v>Award Type</v>
      </c>
    </row>
    <row r="50" spans="1:5" x14ac:dyDescent="0.3">
      <c r="A50" s="3"/>
      <c r="B50" s="3" t="str">
        <f>"SFA_PKG_DEP_STAT - Dependency Status"</f>
        <v>SFA_PKG_DEP_STAT - Dependency Status</v>
      </c>
      <c r="C50" s="3" t="str">
        <f>"Char1"</f>
        <v>Char1</v>
      </c>
      <c r="D50" s="3" t="str">
        <f>"N"</f>
        <v>N</v>
      </c>
      <c r="E50" s="3" t="str">
        <f>"Dependency"</f>
        <v>Dependency</v>
      </c>
    </row>
    <row r="51" spans="1:5" x14ac:dyDescent="0.3">
      <c r="A51" s="3"/>
      <c r="B51" s="3" t="str">
        <f>"SFA_RPKG_PLAN_ID - Repackaging Plan ID"</f>
        <v>SFA_RPKG_PLAN_ID - Repackaging Plan ID</v>
      </c>
      <c r="C51" s="3" t="str">
        <f>"Char10"</f>
        <v>Char10</v>
      </c>
      <c r="D51" s="4"/>
      <c r="E51" s="3" t="str">
        <f>"RPKG Plan ID"</f>
        <v>RPKG Plan ID</v>
      </c>
    </row>
    <row r="52" spans="1:5" x14ac:dyDescent="0.3">
      <c r="A52" s="3"/>
      <c r="B52" s="3" t="str">
        <f>"SPLIT_CODE - Split Code"</f>
        <v>SPLIT_CODE - Split Code</v>
      </c>
      <c r="C52" s="3" t="str">
        <f>"Char2"</f>
        <v>Char2</v>
      </c>
      <c r="D52" s="4"/>
      <c r="E52" s="3" t="str">
        <f>"Split Code"</f>
        <v>Split Code</v>
      </c>
    </row>
    <row r="53" spans="1:5" x14ac:dyDescent="0.3">
      <c r="A53" s="3"/>
      <c r="B53" s="3" t="str">
        <f>"WS_ERND_TO_DT - Work Study Earned"</f>
        <v>WS_ERND_TO_DT - Work Study Earned</v>
      </c>
      <c r="C53" s="3" t="str">
        <f>"Num10.2"</f>
        <v>Num10.2</v>
      </c>
      <c r="D53" s="4"/>
      <c r="E53" s="3" t="str">
        <f>"WS Earned"</f>
        <v>WS Earned</v>
      </c>
    </row>
  </sheetData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STDNT_AWARDS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C Larsen</dc:creator>
  <cp:lastModifiedBy>Corina C Larsen</cp:lastModifiedBy>
  <dcterms:created xsi:type="dcterms:W3CDTF">2017-07-05T19:28:41Z</dcterms:created>
  <dcterms:modified xsi:type="dcterms:W3CDTF">2017-07-05T19:28:41Z</dcterms:modified>
</cp:coreProperties>
</file>