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rina.larsen\Google Drive\DARTS Projects\DARTS Home - Confluence\2. UMS Index of Tables\4. Student Data Tables\"/>
    </mc:Choice>
  </mc:AlternateContent>
  <bookViews>
    <workbookView xWindow="0" yWindow="0" windowWidth="13800" windowHeight="8568"/>
  </bookViews>
  <sheets>
    <sheet name="UM_ITYP_FA_VW" sheetId="1" r:id="rId1"/>
  </sheets>
  <calcPr calcId="152511"/>
</workbook>
</file>

<file path=xl/calcChain.xml><?xml version="1.0" encoding="utf-8"?>
<calcChain xmlns="http://schemas.openxmlformats.org/spreadsheetml/2006/main">
  <c r="B36" i="1" l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B5" i="1"/>
  <c r="B4" i="1"/>
  <c r="B3" i="1"/>
  <c r="B2" i="1"/>
  <c r="E36" i="1"/>
  <c r="C36" i="1"/>
  <c r="E35" i="1"/>
  <c r="C35" i="1"/>
  <c r="E34" i="1"/>
  <c r="C34" i="1"/>
  <c r="E33" i="1"/>
  <c r="C33" i="1"/>
  <c r="E32" i="1"/>
  <c r="C32" i="1"/>
  <c r="E31" i="1"/>
  <c r="C31" i="1"/>
  <c r="E30" i="1"/>
  <c r="C30" i="1"/>
  <c r="E29" i="1"/>
  <c r="C29" i="1"/>
  <c r="E28" i="1"/>
  <c r="C28" i="1"/>
  <c r="E27" i="1"/>
  <c r="C27" i="1"/>
  <c r="E26" i="1"/>
  <c r="C26" i="1"/>
  <c r="E25" i="1"/>
  <c r="C25" i="1"/>
  <c r="E24" i="1"/>
  <c r="C24" i="1"/>
  <c r="E23" i="1"/>
  <c r="C23" i="1"/>
  <c r="E22" i="1"/>
  <c r="C22" i="1"/>
  <c r="E21" i="1"/>
  <c r="C21" i="1"/>
  <c r="E20" i="1"/>
  <c r="C20" i="1"/>
  <c r="E19" i="1"/>
  <c r="D19" i="1"/>
  <c r="C19" i="1"/>
  <c r="E18" i="1"/>
  <c r="C18" i="1"/>
  <c r="E17" i="1"/>
  <c r="C17" i="1"/>
  <c r="E16" i="1"/>
  <c r="C16" i="1"/>
  <c r="E15" i="1"/>
  <c r="D15" i="1"/>
  <c r="C15" i="1"/>
  <c r="E14" i="1"/>
  <c r="C14" i="1"/>
  <c r="E13" i="1"/>
  <c r="D13" i="1"/>
  <c r="C13" i="1"/>
  <c r="E12" i="1"/>
  <c r="D12" i="1"/>
  <c r="C12" i="1"/>
  <c r="E11" i="1"/>
  <c r="D11" i="1"/>
  <c r="C11" i="1"/>
  <c r="E10" i="1"/>
  <c r="D10" i="1"/>
  <c r="C10" i="1"/>
  <c r="E9" i="1"/>
  <c r="D9" i="1"/>
  <c r="C9" i="1"/>
  <c r="E8" i="1"/>
  <c r="C8" i="1"/>
  <c r="E7" i="1"/>
  <c r="D7" i="1"/>
  <c r="C7" i="1"/>
  <c r="E6" i="1"/>
  <c r="C6" i="1"/>
  <c r="E5" i="1"/>
  <c r="C5" i="1"/>
  <c r="E4" i="1"/>
  <c r="C4" i="1"/>
  <c r="E3" i="1"/>
  <c r="C3" i="1"/>
  <c r="E2" i="1"/>
  <c r="C2" i="1"/>
</calcChain>
</file>

<file path=xl/sharedStrings.xml><?xml version="1.0" encoding="utf-8"?>
<sst xmlns="http://schemas.openxmlformats.org/spreadsheetml/2006/main" count="9" uniqueCount="6">
  <si>
    <t>Record.Fieldname</t>
  </si>
  <si>
    <t>Format</t>
  </si>
  <si>
    <t>XLAT</t>
  </si>
  <si>
    <t>Heading Text</t>
  </si>
  <si>
    <t>Key</t>
  </si>
  <si>
    <t>→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</si>
</sst>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6">
    <xf numFmtId="0" fontId="0" fillId="0" borderId="0" xfId="0"/>
    <xf numFmtId="0" fontId="19" fillId="0" borderId="10" xfId="0" applyFont="1" applyBorder="1" applyAlignment="1">
      <alignment horizontal="center" vertical="center"/>
    </xf>
    <xf numFmtId="0" fontId="0" fillId="0" borderId="0" xfId="0" applyAlignment="1"/>
    <xf numFmtId="0" fontId="18" fillId="0" borderId="10" xfId="0" applyFont="1" applyBorder="1" applyAlignment="1"/>
    <xf numFmtId="0" fontId="0" fillId="0" borderId="10" xfId="0" applyBorder="1" applyAlignment="1"/>
    <xf numFmtId="0" fontId="20" fillId="0" borderId="10" xfId="0" applyFont="1" applyBorder="1" applyAlignme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6"/>
  <sheetViews>
    <sheetView showGridLines="0" tabSelected="1" workbookViewId="0">
      <selection activeCell="G20" sqref="G20"/>
    </sheetView>
  </sheetViews>
  <sheetFormatPr defaultRowHeight="14.4" x14ac:dyDescent="0.3"/>
  <cols>
    <col min="1" max="1" width="3.44140625" style="2" bestFit="1" customWidth="1"/>
    <col min="2" max="2" width="35.88671875" style="2" bestFit="1" customWidth="1"/>
    <col min="3" max="3" width="6.6640625" style="2" bestFit="1" customWidth="1"/>
    <col min="4" max="4" width="4.77734375" style="2" bestFit="1" customWidth="1"/>
    <col min="5" max="5" width="11.33203125" style="2" bestFit="1" customWidth="1"/>
    <col min="6" max="16384" width="8.88671875" style="2"/>
  </cols>
  <sheetData>
    <row r="1" spans="1:5" x14ac:dyDescent="0.3">
      <c r="A1" s="1" t="s">
        <v>4</v>
      </c>
      <c r="B1" s="1" t="s">
        <v>0</v>
      </c>
      <c r="C1" s="1" t="s">
        <v>1</v>
      </c>
      <c r="D1" s="1" t="s">
        <v>2</v>
      </c>
      <c r="E1" s="1" t="s">
        <v>3</v>
      </c>
    </row>
    <row r="2" spans="1:5" x14ac:dyDescent="0.3">
      <c r="A2" s="3"/>
      <c r="B2" s="3" t="str">
        <f>"AGGREGATE_AREA - Aggregate Area"</f>
        <v>AGGREGATE_AREA - Aggregate Area</v>
      </c>
      <c r="C2" s="3" t="str">
        <f>"Char10"</f>
        <v>Char10</v>
      </c>
      <c r="D2" s="4"/>
      <c r="E2" s="3" t="str">
        <f>"Aggr Area"</f>
        <v>Aggr Area</v>
      </c>
    </row>
    <row r="3" spans="1:5" x14ac:dyDescent="0.3">
      <c r="A3" s="5" t="s">
        <v>5</v>
      </c>
      <c r="B3" s="3" t="str">
        <f>"AID_YEAR - Aid Year"</f>
        <v>AID_YEAR - Aid Year</v>
      </c>
      <c r="C3" s="3" t="str">
        <f>"Char4"</f>
        <v>Char4</v>
      </c>
      <c r="D3" s="4"/>
      <c r="E3" s="3" t="str">
        <f>"Aid Yr"</f>
        <v>Aid Yr</v>
      </c>
    </row>
    <row r="4" spans="1:5" x14ac:dyDescent="0.3">
      <c r="A4" s="3"/>
      <c r="B4" s="3" t="str">
        <f>"CHARGE_PRIORITY - Charge Priority List"</f>
        <v>CHARGE_PRIORITY - Charge Priority List</v>
      </c>
      <c r="C4" s="3" t="str">
        <f>"Char8"</f>
        <v>Char8</v>
      </c>
      <c r="D4" s="4"/>
      <c r="E4" s="3" t="str">
        <f>"Charge Lst"</f>
        <v>Charge Lst</v>
      </c>
    </row>
    <row r="5" spans="1:5" x14ac:dyDescent="0.3">
      <c r="A5" s="3"/>
      <c r="B5" s="3" t="str">
        <f>"DESCR - Description"</f>
        <v>DESCR - Description</v>
      </c>
      <c r="C5" s="3" t="str">
        <f>"Char30"</f>
        <v>Char30</v>
      </c>
      <c r="D5" s="4"/>
      <c r="E5" s="3" t="str">
        <f>"Descr"</f>
        <v>Descr</v>
      </c>
    </row>
    <row r="6" spans="1:5" x14ac:dyDescent="0.3">
      <c r="A6" s="3"/>
      <c r="B6" s="3" t="str">
        <f>"DESCRSHORT - Short Description"</f>
        <v>DESCRSHORT - Short Description</v>
      </c>
      <c r="C6" s="3" t="str">
        <f>"Char10"</f>
        <v>Char10</v>
      </c>
      <c r="D6" s="4"/>
      <c r="E6" s="3" t="str">
        <f>"Short Desc"</f>
        <v>Short Desc</v>
      </c>
    </row>
    <row r="7" spans="1:5" x14ac:dyDescent="0.3">
      <c r="A7" s="3"/>
      <c r="B7" s="3" t="str">
        <f>"DISBURSE_METHOD - Disbursement Method"</f>
        <v>DISBURSE_METHOD - Disbursement Method</v>
      </c>
      <c r="C7" s="3" t="str">
        <f>"Char1"</f>
        <v>Char1</v>
      </c>
      <c r="D7" s="3" t="str">
        <f>"N"</f>
        <v>N</v>
      </c>
      <c r="E7" s="3" t="str">
        <f>"Method"</f>
        <v>Method</v>
      </c>
    </row>
    <row r="8" spans="1:5" x14ac:dyDescent="0.3">
      <c r="A8" s="5" t="s">
        <v>5</v>
      </c>
      <c r="B8" s="3" t="str">
        <f>"EFFDT - Effective Date"</f>
        <v>EFFDT - Effective Date</v>
      </c>
      <c r="C8" s="3" t="str">
        <f>"Date"</f>
        <v>Date</v>
      </c>
      <c r="D8" s="4"/>
      <c r="E8" s="3" t="str">
        <f>"Eff Date"</f>
        <v>Eff Date</v>
      </c>
    </row>
    <row r="9" spans="1:5" x14ac:dyDescent="0.3">
      <c r="A9" s="3"/>
      <c r="B9" s="3" t="str">
        <f>"EFF_STATUS - Status as of Effective Date"</f>
        <v>EFF_STATUS - Status as of Effective Date</v>
      </c>
      <c r="C9" s="3" t="str">
        <f>"Char1"</f>
        <v>Char1</v>
      </c>
      <c r="D9" s="3" t="str">
        <f>"N"</f>
        <v>N</v>
      </c>
      <c r="E9" s="3" t="str">
        <f>"Status"</f>
        <v>Status</v>
      </c>
    </row>
    <row r="10" spans="1:5" x14ac:dyDescent="0.3">
      <c r="A10" s="3"/>
      <c r="B10" s="3" t="str">
        <f>"FA_SOURCE - Source"</f>
        <v>FA_SOURCE - Source</v>
      </c>
      <c r="C10" s="3" t="str">
        <f>"Char1"</f>
        <v>Char1</v>
      </c>
      <c r="D10" s="3" t="str">
        <f>"N"</f>
        <v>N</v>
      </c>
      <c r="E10" s="3" t="str">
        <f>"Source"</f>
        <v>Source</v>
      </c>
    </row>
    <row r="11" spans="1:5" x14ac:dyDescent="0.3">
      <c r="A11" s="3"/>
      <c r="B11" s="3" t="str">
        <f>"FEDERAL_ID - Federal ID"</f>
        <v>FEDERAL_ID - Federal ID</v>
      </c>
      <c r="C11" s="3" t="str">
        <f>"Char4"</f>
        <v>Char4</v>
      </c>
      <c r="D11" s="3" t="str">
        <f>"N"</f>
        <v>N</v>
      </c>
      <c r="E11" s="3" t="str">
        <f>"Federal ID"</f>
        <v>Federal ID</v>
      </c>
    </row>
    <row r="12" spans="1:5" x14ac:dyDescent="0.3">
      <c r="A12" s="3"/>
      <c r="B12" s="3" t="str">
        <f>"FED_OR_INST - Fed/Inst Affected"</f>
        <v>FED_OR_INST - Fed/Inst Affected</v>
      </c>
      <c r="C12" s="3" t="str">
        <f>"Char1"</f>
        <v>Char1</v>
      </c>
      <c r="D12" s="3" t="str">
        <f>"N"</f>
        <v>N</v>
      </c>
      <c r="E12" s="3" t="str">
        <f>"Apply to"</f>
        <v>Apply to</v>
      </c>
    </row>
    <row r="13" spans="1:5" x14ac:dyDescent="0.3">
      <c r="A13" s="3"/>
      <c r="B13" s="3" t="str">
        <f>"FIN_AID_TYPE - Fin Aid Type"</f>
        <v>FIN_AID_TYPE - Fin Aid Type</v>
      </c>
      <c r="C13" s="3" t="str">
        <f>"Char4"</f>
        <v>Char4</v>
      </c>
      <c r="D13" s="3" t="str">
        <f>"N"</f>
        <v>N</v>
      </c>
      <c r="E13" s="3" t="str">
        <f>"Finaid Typ"</f>
        <v>Finaid Typ</v>
      </c>
    </row>
    <row r="14" spans="1:5" x14ac:dyDescent="0.3">
      <c r="A14" s="5" t="s">
        <v>5</v>
      </c>
      <c r="B14" s="3" t="str">
        <f>"ITEM_TYPE - Item Type"</f>
        <v>ITEM_TYPE - Item Type</v>
      </c>
      <c r="C14" s="3" t="str">
        <f>"Char12"</f>
        <v>Char12</v>
      </c>
      <c r="D14" s="4"/>
      <c r="E14" s="3" t="str">
        <f>"Item Type"</f>
        <v>Item Type</v>
      </c>
    </row>
    <row r="15" spans="1:5" x14ac:dyDescent="0.3">
      <c r="A15" s="3"/>
      <c r="B15" s="3" t="str">
        <f>"ITEM_TYPE_CD - Item Type Code"</f>
        <v>ITEM_TYPE_CD - Item Type Code</v>
      </c>
      <c r="C15" s="3" t="str">
        <f>"Char1"</f>
        <v>Char1</v>
      </c>
      <c r="D15" s="3" t="str">
        <f>"N"</f>
        <v>N</v>
      </c>
      <c r="E15" s="3" t="str">
        <f>"Item Code"</f>
        <v>Item Code</v>
      </c>
    </row>
    <row r="16" spans="1:5" x14ac:dyDescent="0.3">
      <c r="A16" s="3"/>
      <c r="B16" s="3" t="str">
        <f>"KEYWORD1 - Key Word"</f>
        <v>KEYWORD1 - Key Word</v>
      </c>
      <c r="C16" s="3" t="str">
        <f>"Char10"</f>
        <v>Char10</v>
      </c>
      <c r="D16" s="4"/>
      <c r="E16" s="3" t="str">
        <f>"Key Word"</f>
        <v>Key Word</v>
      </c>
    </row>
    <row r="17" spans="1:5" x14ac:dyDescent="0.3">
      <c r="A17" s="3"/>
      <c r="B17" s="3" t="str">
        <f>"KEYWORD2 - Key Word 2"</f>
        <v>KEYWORD2 - Key Word 2</v>
      </c>
      <c r="C17" s="3" t="str">
        <f>"Char10"</f>
        <v>Char10</v>
      </c>
      <c r="D17" s="4"/>
      <c r="E17" s="3" t="str">
        <f>"Key Word 2"</f>
        <v>Key Word 2</v>
      </c>
    </row>
    <row r="18" spans="1:5" x14ac:dyDescent="0.3">
      <c r="A18" s="3"/>
      <c r="B18" s="3" t="str">
        <f>"KEYWORD3 - Key Word 3"</f>
        <v>KEYWORD3 - Key Word 3</v>
      </c>
      <c r="C18" s="3" t="str">
        <f>"Char10"</f>
        <v>Char10</v>
      </c>
      <c r="D18" s="4"/>
      <c r="E18" s="3" t="str">
        <f>"Key Word 3"</f>
        <v>Key Word 3</v>
      </c>
    </row>
    <row r="19" spans="1:5" x14ac:dyDescent="0.3">
      <c r="A19" s="3"/>
      <c r="B19" s="3" t="str">
        <f>"LOAN_PROGRAM - Loan Program"</f>
        <v>LOAN_PROGRAM - Loan Program</v>
      </c>
      <c r="C19" s="3" t="str">
        <f>"Char1"</f>
        <v>Char1</v>
      </c>
      <c r="D19" s="3" t="str">
        <f>"N"</f>
        <v>N</v>
      </c>
      <c r="E19" s="3" t="str">
        <f>"Loan Prog"</f>
        <v>Loan Prog</v>
      </c>
    </row>
    <row r="20" spans="1:5" x14ac:dyDescent="0.3">
      <c r="A20" s="3"/>
      <c r="B20" s="3" t="str">
        <f>"NEED_BASED - Need Based"</f>
        <v>NEED_BASED - Need Based</v>
      </c>
      <c r="C20" s="3" t="str">
        <f>"Char1"</f>
        <v>Char1</v>
      </c>
      <c r="D20" s="4"/>
      <c r="E20" s="3" t="str">
        <f>"Need Based"</f>
        <v>Need Based</v>
      </c>
    </row>
    <row r="21" spans="1:5" x14ac:dyDescent="0.3">
      <c r="A21" s="3"/>
      <c r="B21" s="3" t="str">
        <f>"REPORT_CODE - Institution Reporting Cd"</f>
        <v>REPORT_CODE - Institution Reporting Cd</v>
      </c>
      <c r="C21" s="3" t="str">
        <f>"Char4"</f>
        <v>Char4</v>
      </c>
      <c r="D21" s="4"/>
      <c r="E21" s="3" t="str">
        <f>"Rprt Cd"</f>
        <v>Rprt Cd</v>
      </c>
    </row>
    <row r="22" spans="1:5" x14ac:dyDescent="0.3">
      <c r="A22" s="5" t="s">
        <v>5</v>
      </c>
      <c r="B22" s="3" t="str">
        <f>"SETID - SetID"</f>
        <v>SETID - SetID</v>
      </c>
      <c r="C22" s="3" t="str">
        <f>"Char5"</f>
        <v>Char5</v>
      </c>
      <c r="D22" s="4"/>
      <c r="E22" s="3" t="str">
        <f>"SetID"</f>
        <v>SetID</v>
      </c>
    </row>
    <row r="23" spans="1:5" x14ac:dyDescent="0.3">
      <c r="A23" s="3"/>
      <c r="B23" s="3" t="str">
        <f>"TITLE_IV - Title IV Aid"</f>
        <v>TITLE_IV - Title IV Aid</v>
      </c>
      <c r="C23" s="3" t="str">
        <f>"Char1"</f>
        <v>Char1</v>
      </c>
      <c r="D23" s="4"/>
      <c r="E23" s="3" t="str">
        <f>"Title IV"</f>
        <v>Title IV</v>
      </c>
    </row>
    <row r="24" spans="1:5" x14ac:dyDescent="0.3">
      <c r="A24" s="3"/>
      <c r="B24" s="3" t="str">
        <f>"UM_GASB_1 - Item Type GASB Node 1"</f>
        <v>UM_GASB_1 - Item Type GASB Node 1</v>
      </c>
      <c r="C24" s="3" t="str">
        <f t="shared" ref="C24:C36" si="0">"Char20"</f>
        <v>Char20</v>
      </c>
      <c r="D24" s="4"/>
      <c r="E24" s="3" t="str">
        <f>"GASB Node 1"</f>
        <v>GASB Node 1</v>
      </c>
    </row>
    <row r="25" spans="1:5" x14ac:dyDescent="0.3">
      <c r="A25" s="3"/>
      <c r="B25" s="3" t="str">
        <f>"UM_GASB_2 - Item Type GASB Node 2"</f>
        <v>UM_GASB_2 - Item Type GASB Node 2</v>
      </c>
      <c r="C25" s="3" t="str">
        <f t="shared" si="0"/>
        <v>Char20</v>
      </c>
      <c r="D25" s="4"/>
      <c r="E25" s="3" t="str">
        <f>"GASB Node 2"</f>
        <v>GASB Node 2</v>
      </c>
    </row>
    <row r="26" spans="1:5" x14ac:dyDescent="0.3">
      <c r="A26" s="3"/>
      <c r="B26" s="3" t="str">
        <f>"UM_GASB_3 - Item Type GASB Node 3"</f>
        <v>UM_GASB_3 - Item Type GASB Node 3</v>
      </c>
      <c r="C26" s="3" t="str">
        <f t="shared" si="0"/>
        <v>Char20</v>
      </c>
      <c r="D26" s="4"/>
      <c r="E26" s="3" t="str">
        <f>"GASB Node 3"</f>
        <v>GASB Node 3</v>
      </c>
    </row>
    <row r="27" spans="1:5" x14ac:dyDescent="0.3">
      <c r="A27" s="3"/>
      <c r="B27" s="3" t="str">
        <f>"UM_GASB_4 - Item Type GASB Node 4"</f>
        <v>UM_GASB_4 - Item Type GASB Node 4</v>
      </c>
      <c r="C27" s="3" t="str">
        <f t="shared" si="0"/>
        <v>Char20</v>
      </c>
      <c r="D27" s="4"/>
      <c r="E27" s="3" t="str">
        <f>"GASB Node 4"</f>
        <v>GASB Node 4</v>
      </c>
    </row>
    <row r="28" spans="1:5" x14ac:dyDescent="0.3">
      <c r="A28" s="3"/>
      <c r="B28" s="3" t="str">
        <f>"UM_GASB_5 - Item Type GASB node 5"</f>
        <v>UM_GASB_5 - Item Type GASB node 5</v>
      </c>
      <c r="C28" s="3" t="str">
        <f t="shared" si="0"/>
        <v>Char20</v>
      </c>
      <c r="D28" s="4"/>
      <c r="E28" s="3" t="str">
        <f>"GASB Node 5"</f>
        <v>GASB Node 5</v>
      </c>
    </row>
    <row r="29" spans="1:5" x14ac:dyDescent="0.3">
      <c r="A29" s="3"/>
      <c r="B29" s="3" t="str">
        <f>"UM_SCRTY_1 - Item Type Security Node 1"</f>
        <v>UM_SCRTY_1 - Item Type Security Node 1</v>
      </c>
      <c r="C29" s="3" t="str">
        <f t="shared" si="0"/>
        <v>Char20</v>
      </c>
      <c r="D29" s="4"/>
      <c r="E29" s="3" t="str">
        <f>"Scrty Node 1"</f>
        <v>Scrty Node 1</v>
      </c>
    </row>
    <row r="30" spans="1:5" x14ac:dyDescent="0.3">
      <c r="A30" s="3"/>
      <c r="B30" s="3" t="str">
        <f>"UM_SCRTY_2 - Item Type Security Node 2"</f>
        <v>UM_SCRTY_2 - Item Type Security Node 2</v>
      </c>
      <c r="C30" s="3" t="str">
        <f t="shared" si="0"/>
        <v>Char20</v>
      </c>
      <c r="D30" s="4"/>
      <c r="E30" s="3" t="str">
        <f>"Sctry Node 2"</f>
        <v>Sctry Node 2</v>
      </c>
    </row>
    <row r="31" spans="1:5" x14ac:dyDescent="0.3">
      <c r="A31" s="3"/>
      <c r="B31" s="3" t="str">
        <f>"UM_SCRTY_3 - Item Type Security Node 3"</f>
        <v>UM_SCRTY_3 - Item Type Security Node 3</v>
      </c>
      <c r="C31" s="3" t="str">
        <f t="shared" si="0"/>
        <v>Char20</v>
      </c>
      <c r="D31" s="4"/>
      <c r="E31" s="3" t="str">
        <f>"Scrty Node 3"</f>
        <v>Scrty Node 3</v>
      </c>
    </row>
    <row r="32" spans="1:5" x14ac:dyDescent="0.3">
      <c r="A32" s="3"/>
      <c r="B32" s="3" t="str">
        <f>"UM_SCRTY_4 - Item Type Security Node 4"</f>
        <v>UM_SCRTY_4 - Item Type Security Node 4</v>
      </c>
      <c r="C32" s="3" t="str">
        <f t="shared" si="0"/>
        <v>Char20</v>
      </c>
      <c r="D32" s="4"/>
      <c r="E32" s="3" t="str">
        <f>"Scrty Node 4"</f>
        <v>Scrty Node 4</v>
      </c>
    </row>
    <row r="33" spans="1:5" x14ac:dyDescent="0.3">
      <c r="A33" s="3"/>
      <c r="B33" s="3" t="str">
        <f>"UM_SCRTY_5 - Item Type Security Node 5"</f>
        <v>UM_SCRTY_5 - Item Type Security Node 5</v>
      </c>
      <c r="C33" s="3" t="str">
        <f t="shared" si="0"/>
        <v>Char20</v>
      </c>
      <c r="D33" s="4"/>
      <c r="E33" s="3" t="str">
        <f>"Scrty Node 5"</f>
        <v>Scrty Node 5</v>
      </c>
    </row>
    <row r="34" spans="1:5" x14ac:dyDescent="0.3">
      <c r="A34" s="3"/>
      <c r="B34" s="3" t="str">
        <f>"UM_SCRTY_6 - Item Type Security Node 6"</f>
        <v>UM_SCRTY_6 - Item Type Security Node 6</v>
      </c>
      <c r="C34" s="3" t="str">
        <f t="shared" si="0"/>
        <v>Char20</v>
      </c>
      <c r="D34" s="4"/>
      <c r="E34" s="3" t="str">
        <f>"Sctry Node 6"</f>
        <v>Sctry Node 6</v>
      </c>
    </row>
    <row r="35" spans="1:5" x14ac:dyDescent="0.3">
      <c r="A35" s="3"/>
      <c r="B35" s="3" t="str">
        <f>"UM_SCRTY_7 - Item Type Security Node 7"</f>
        <v>UM_SCRTY_7 - Item Type Security Node 7</v>
      </c>
      <c r="C35" s="3" t="str">
        <f t="shared" si="0"/>
        <v>Char20</v>
      </c>
      <c r="D35" s="4"/>
      <c r="E35" s="3" t="str">
        <f>"Scrty Node 7"</f>
        <v>Scrty Node 7</v>
      </c>
    </row>
    <row r="36" spans="1:5" x14ac:dyDescent="0.3">
      <c r="A36" s="3"/>
      <c r="B36" s="3" t="str">
        <f>"UM_SCRTY_8 - Item Type Security Node 8"</f>
        <v>UM_SCRTY_8 - Item Type Security Node 8</v>
      </c>
      <c r="C36" s="3" t="str">
        <f t="shared" si="0"/>
        <v>Char20</v>
      </c>
      <c r="D36" s="4"/>
      <c r="E36" s="3" t="str">
        <f>"Scrty Node 8"</f>
        <v>Scrty Node 8</v>
      </c>
    </row>
  </sheetData>
  <pageMargins left="0.75" right="0.75" top="1" bottom="1" header="0.5" footer="0.5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UM_ITYP_FA_VW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Corina C Larsen</dc:creator>
  <cp:lastModifiedBy>Corina C Larsen</cp:lastModifiedBy>
  <dcterms:created xsi:type="dcterms:W3CDTF">2017-07-05T19:33:08Z</dcterms:created>
  <dcterms:modified xsi:type="dcterms:W3CDTF">2017-07-05T19:33:08Z</dcterms:modified>
</cp:coreProperties>
</file>